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fano\Desktop\"/>
    </mc:Choice>
  </mc:AlternateContent>
  <bookViews>
    <workbookView xWindow="480" yWindow="108" windowWidth="15192" windowHeight="7932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A52" i="1" l="1"/>
  <c r="B67" i="1" l="1"/>
  <c r="D64" i="1" l="1"/>
  <c r="G67" i="1" l="1"/>
  <c r="G69" i="1" s="1"/>
  <c r="G71" i="1" s="1"/>
  <c r="D49" i="1"/>
  <c r="B38" i="1"/>
  <c r="E38" i="1" s="1"/>
  <c r="G38" i="1" s="1"/>
  <c r="B52" i="1"/>
  <c r="G52" i="1" s="1"/>
  <c r="G54" i="1" s="1"/>
  <c r="G56" i="1" s="1"/>
  <c r="G41" i="1"/>
  <c r="G43" i="1" s="1"/>
  <c r="A28" i="1"/>
  <c r="D28" i="1" s="1"/>
  <c r="A8" i="1"/>
  <c r="B8" i="1" s="1"/>
  <c r="C8" i="1"/>
  <c r="A17" i="1"/>
  <c r="B17" i="1" s="1"/>
  <c r="C17" i="1" s="1"/>
  <c r="D17" i="1" s="1"/>
  <c r="E17" i="1" s="1"/>
  <c r="G17" i="1" s="1"/>
  <c r="H17" i="1" s="1"/>
  <c r="D8" i="1" l="1"/>
  <c r="E8" i="1" s="1"/>
  <c r="F8" i="1" s="1"/>
  <c r="G8" i="1" s="1"/>
  <c r="H8" i="1" s="1"/>
  <c r="B28" i="1"/>
  <c r="C28" i="1" s="1"/>
  <c r="E28" i="1" s="1"/>
  <c r="F28" i="1" s="1"/>
  <c r="G28" i="1" s="1"/>
  <c r="H28" i="1" s="1"/>
</calcChain>
</file>

<file path=xl/sharedStrings.xml><?xml version="1.0" encoding="utf-8"?>
<sst xmlns="http://schemas.openxmlformats.org/spreadsheetml/2006/main" count="73" uniqueCount="41">
  <si>
    <t>tasso effettivo</t>
  </si>
  <si>
    <t>1+tasso</t>
  </si>
  <si>
    <t>1/periodi</t>
  </si>
  <si>
    <t>Potenza</t>
  </si>
  <si>
    <t>Tasso</t>
  </si>
  <si>
    <t>Tasso Nominale</t>
  </si>
  <si>
    <t>Tasso Effettivo</t>
  </si>
  <si>
    <t>DA TASSO EFFETTIVO A TASSO NOMINALE</t>
  </si>
  <si>
    <t>dati:</t>
  </si>
  <si>
    <t>Periodi</t>
  </si>
  <si>
    <t>Nominale</t>
  </si>
  <si>
    <t>Pot. - 1</t>
  </si>
  <si>
    <t>non digitare sulle caselle colorate</t>
  </si>
  <si>
    <t>Rata</t>
  </si>
  <si>
    <t>Pot-1+Per.</t>
  </si>
  <si>
    <t>*100</t>
  </si>
  <si>
    <t>DA TASSO NOMINALE A TASSO EFFETTIVO</t>
  </si>
  <si>
    <t>TAN</t>
  </si>
  <si>
    <t>Effettivo</t>
  </si>
  <si>
    <t>TAEG</t>
  </si>
  <si>
    <t>DALLA RATA AL CAPITALE</t>
  </si>
  <si>
    <t>Interesse</t>
  </si>
  <si>
    <t>Periodi Totali</t>
  </si>
  <si>
    <t>TA</t>
  </si>
  <si>
    <t>TA/PA</t>
  </si>
  <si>
    <t>PA-periodi in anno</t>
  </si>
  <si>
    <t>1+TA/PA</t>
  </si>
  <si>
    <t>Potenza -1</t>
  </si>
  <si>
    <t>CAPITALE</t>
  </si>
  <si>
    <t>DALLA RATA AL TASSO DI INTERESSE</t>
  </si>
  <si>
    <t>Capitale</t>
  </si>
  <si>
    <t>INTERESSE %</t>
  </si>
  <si>
    <t>DAL CAPITALE ALLA RATA</t>
  </si>
  <si>
    <t>RATA</t>
  </si>
  <si>
    <t>TASSO</t>
  </si>
  <si>
    <t>COSTO TOTALE</t>
  </si>
  <si>
    <t>INTERESSI TOTALI</t>
  </si>
  <si>
    <t>anni</t>
  </si>
  <si>
    <t>DAGLI INTERESSI AL CAPITALE</t>
  </si>
  <si>
    <t>Interessi totali</t>
  </si>
  <si>
    <t>r = Tasso/PA/100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</si>
</sst>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"/>
    <numFmt numFmtId="166" formatCode="_-[$€-2]\ * #,##0.00_-;\-[$€-2]\ * #,##0.00_-;_-[$€-2]\ * &quot;-&quot;??_-"/>
    <numFmt numFmtId="167" formatCode="#,##0.000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6" fontId="4" fillId="0" borderId="0" applyFont="0" applyFill="0" applyBorder="0" applyAlignment="0" applyProtection="0"/>
  </cellStyleXfs>
  <cellXfs count="68">
    <xf numFmtId="0" fontId="0" fillId="0" borderId="0" xfId="0"/>
    <xf numFmtId="2" fontId="2" fillId="2" borderId="1" xfId="0" applyNumberFormat="1" applyFont="1" applyFill="1" applyBorder="1"/>
    <xf numFmtId="4" fontId="0" fillId="0" borderId="0" xfId="0" applyNumberFormat="1"/>
    <xf numFmtId="0" fontId="0" fillId="3" borderId="0" xfId="0" applyFill="1" applyBorder="1" applyAlignment="1">
      <alignment horizontal="center"/>
    </xf>
    <xf numFmtId="0" fontId="0" fillId="3" borderId="0" xfId="0" applyFill="1"/>
    <xf numFmtId="0" fontId="0" fillId="3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3" borderId="3" xfId="0" applyFill="1" applyBorder="1"/>
    <xf numFmtId="0" fontId="0" fillId="3" borderId="1" xfId="0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0" xfId="0" applyFill="1" applyBorder="1"/>
    <xf numFmtId="0" fontId="0" fillId="3" borderId="5" xfId="0" applyFill="1" applyBorder="1" applyAlignment="1">
      <alignment horizontal="center"/>
    </xf>
    <xf numFmtId="4" fontId="0" fillId="2" borderId="4" xfId="0" applyNumberFormat="1" applyFill="1" applyBorder="1"/>
    <xf numFmtId="0" fontId="0" fillId="3" borderId="7" xfId="0" applyFill="1" applyBorder="1"/>
    <xf numFmtId="0" fontId="0" fillId="3" borderId="3" xfId="0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0" fontId="0" fillId="2" borderId="1" xfId="0" applyFill="1" applyBorder="1"/>
    <xf numFmtId="164" fontId="0" fillId="2" borderId="4" xfId="0" applyNumberFormat="1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8" xfId="0" applyFill="1" applyBorder="1"/>
    <xf numFmtId="0" fontId="0" fillId="0" borderId="0" xfId="0" applyFill="1"/>
    <xf numFmtId="0" fontId="0" fillId="0" borderId="0" xfId="0" applyBorder="1"/>
    <xf numFmtId="4" fontId="0" fillId="0" borderId="0" xfId="0" applyNumberFormat="1" applyBorder="1"/>
    <xf numFmtId="0" fontId="0" fillId="3" borderId="13" xfId="0" applyFill="1" applyBorder="1"/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" xfId="0" quotePrefix="1" applyFill="1" applyBorder="1" applyAlignment="1">
      <alignment horizontal="right"/>
    </xf>
    <xf numFmtId="0" fontId="0" fillId="3" borderId="0" xfId="0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167" fontId="0" fillId="0" borderId="0" xfId="0" applyNumberForma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167" fontId="0" fillId="0" borderId="0" xfId="0" applyNumberFormat="1"/>
    <xf numFmtId="0" fontId="3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17" xfId="0" applyNumberFormat="1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/>
    </xf>
    <xf numFmtId="4" fontId="2" fillId="3" borderId="17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center"/>
    </xf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topLeftCell="A43" workbookViewId="0">
      <selection activeCell="D86" sqref="D86"/>
    </sheetView>
  </sheetViews>
  <sheetFormatPr defaultRowHeight="13.2" x14ac:dyDescent="0.25"/>
  <cols>
    <col min="1" max="1" width="16.33203125" bestFit="1" customWidth="1"/>
    <col min="2" max="2" width="12.6640625" customWidth="1"/>
    <col min="3" max="3" width="10.109375" bestFit="1" customWidth="1"/>
    <col min="4" max="4" width="11.44140625" customWidth="1"/>
    <col min="5" max="5" width="12.33203125" bestFit="1" customWidth="1"/>
    <col min="8" max="8" width="10.109375" bestFit="1" customWidth="1"/>
    <col min="10" max="10" width="12.6640625" bestFit="1" customWidth="1"/>
  </cols>
  <sheetData>
    <row r="1" spans="1:8" ht="13.8" thickBot="1" x14ac:dyDescent="0.3"/>
    <row r="2" spans="1:8" ht="18.75" customHeight="1" thickBot="1" x14ac:dyDescent="0.3">
      <c r="A2" s="61" t="s">
        <v>12</v>
      </c>
      <c r="B2" s="62"/>
      <c r="C2" s="62"/>
      <c r="D2" s="62"/>
      <c r="E2" s="62"/>
      <c r="F2" s="62"/>
      <c r="G2" s="62"/>
      <c r="H2" s="63"/>
    </row>
    <row r="3" spans="1:8" ht="13.8" thickBot="1" x14ac:dyDescent="0.3">
      <c r="A3" s="54" t="s">
        <v>7</v>
      </c>
      <c r="B3" s="55"/>
      <c r="C3" s="55"/>
      <c r="D3" s="55"/>
      <c r="E3" s="55"/>
      <c r="F3" s="55"/>
      <c r="G3" s="55"/>
      <c r="H3" s="64"/>
    </row>
    <row r="4" spans="1:8" ht="13.8" thickBot="1" x14ac:dyDescent="0.3">
      <c r="A4" s="57" t="s">
        <v>8</v>
      </c>
      <c r="B4" s="58"/>
      <c r="C4" s="14"/>
      <c r="D4" s="3"/>
      <c r="E4" s="3"/>
      <c r="F4" s="3"/>
      <c r="G4" s="4"/>
      <c r="H4" s="16"/>
    </row>
    <row r="5" spans="1:8" ht="13.8" thickBot="1" x14ac:dyDescent="0.3">
      <c r="A5" s="21" t="s">
        <v>6</v>
      </c>
      <c r="B5">
        <v>3</v>
      </c>
      <c r="C5" s="5"/>
      <c r="D5" s="4"/>
      <c r="E5" s="4"/>
      <c r="F5" s="4"/>
      <c r="G5" s="4"/>
      <c r="H5" s="12" t="s">
        <v>4</v>
      </c>
    </row>
    <row r="6" spans="1:8" ht="13.8" thickBot="1" x14ac:dyDescent="0.3">
      <c r="A6" s="15" t="s">
        <v>9</v>
      </c>
      <c r="B6">
        <v>3</v>
      </c>
      <c r="C6" s="5"/>
      <c r="D6" s="4"/>
      <c r="E6" s="4"/>
      <c r="F6" s="4"/>
      <c r="G6" s="4"/>
      <c r="H6" s="13" t="s">
        <v>10</v>
      </c>
    </row>
    <row r="7" spans="1:8" ht="13.8" thickBot="1" x14ac:dyDescent="0.3">
      <c r="A7" s="8" t="s">
        <v>0</v>
      </c>
      <c r="B7" s="9" t="s">
        <v>1</v>
      </c>
      <c r="C7" s="9" t="s">
        <v>2</v>
      </c>
      <c r="D7" s="9" t="s">
        <v>3</v>
      </c>
      <c r="E7" s="9" t="s">
        <v>11</v>
      </c>
      <c r="F7" s="15" t="s">
        <v>14</v>
      </c>
      <c r="G7" s="19" t="s">
        <v>15</v>
      </c>
      <c r="H7" s="23" t="s">
        <v>17</v>
      </c>
    </row>
    <row r="8" spans="1:8" ht="13.8" thickBot="1" x14ac:dyDescent="0.3">
      <c r="A8" s="6">
        <f>SUM(B5/100)</f>
        <v>0.03</v>
      </c>
      <c r="B8" s="7">
        <f>SUM(A8+1)</f>
        <v>1.03</v>
      </c>
      <c r="C8" s="7">
        <f>SUM(1/B6)</f>
        <v>0.33333333333333331</v>
      </c>
      <c r="D8" s="7">
        <f>POWER(B8,C8)</f>
        <v>1.0099016340499609</v>
      </c>
      <c r="E8" s="7">
        <f>SUM(D8-1)</f>
        <v>9.9016340499609168E-3</v>
      </c>
      <c r="F8" s="7">
        <f>SUM(E8*B6)</f>
        <v>2.970490214988275E-2</v>
      </c>
      <c r="G8" s="7">
        <f>SUM(F8*100)</f>
        <v>2.970490214988275</v>
      </c>
      <c r="H8" s="1">
        <f>ROUND(G8,4)</f>
        <v>2.9704999999999999</v>
      </c>
    </row>
    <row r="9" spans="1:8" ht="13.8" thickBot="1" x14ac:dyDescent="0.3">
      <c r="A9" s="8"/>
      <c r="B9" s="10"/>
      <c r="C9" s="10"/>
      <c r="D9" s="10"/>
      <c r="E9" s="10"/>
      <c r="F9" s="10"/>
      <c r="G9" s="10"/>
      <c r="H9" s="11"/>
    </row>
    <row r="11" spans="1:8" ht="13.8" thickBot="1" x14ac:dyDescent="0.3"/>
    <row r="12" spans="1:8" ht="13.8" thickBot="1" x14ac:dyDescent="0.3">
      <c r="A12" s="54" t="s">
        <v>16</v>
      </c>
      <c r="B12" s="55"/>
      <c r="C12" s="55"/>
      <c r="D12" s="55"/>
      <c r="E12" s="55"/>
      <c r="F12" s="55"/>
      <c r="G12" s="55"/>
      <c r="H12" s="64"/>
    </row>
    <row r="13" spans="1:8" ht="13.8" thickBot="1" x14ac:dyDescent="0.3">
      <c r="A13" s="57" t="s">
        <v>8</v>
      </c>
      <c r="B13" s="58"/>
      <c r="C13" s="14"/>
      <c r="D13" s="3"/>
      <c r="E13" s="3"/>
      <c r="F13" s="3"/>
      <c r="G13" s="4"/>
      <c r="H13" s="16"/>
    </row>
    <row r="14" spans="1:8" ht="13.8" thickBot="1" x14ac:dyDescent="0.3">
      <c r="A14" s="21" t="s">
        <v>5</v>
      </c>
      <c r="B14">
        <v>8.11</v>
      </c>
      <c r="C14" s="5"/>
      <c r="D14" s="4"/>
      <c r="E14" s="4"/>
      <c r="F14" s="4"/>
      <c r="G14" s="4"/>
      <c r="H14" s="12" t="s">
        <v>4</v>
      </c>
    </row>
    <row r="15" spans="1:8" ht="13.8" thickBot="1" x14ac:dyDescent="0.3">
      <c r="A15" s="15" t="s">
        <v>9</v>
      </c>
      <c r="B15">
        <v>12</v>
      </c>
      <c r="C15" s="5"/>
      <c r="D15" s="4"/>
      <c r="E15" s="4"/>
      <c r="F15" s="4"/>
      <c r="G15" s="4"/>
      <c r="H15" s="13" t="s">
        <v>18</v>
      </c>
    </row>
    <row r="16" spans="1:8" ht="13.8" thickBot="1" x14ac:dyDescent="0.3">
      <c r="A16" s="8" t="s">
        <v>0</v>
      </c>
      <c r="B16" s="9" t="s">
        <v>1</v>
      </c>
      <c r="C16" s="9" t="s">
        <v>2</v>
      </c>
      <c r="D16" s="9" t="s">
        <v>3</v>
      </c>
      <c r="E16" s="9" t="s">
        <v>11</v>
      </c>
      <c r="F16" s="15"/>
      <c r="G16" s="19" t="s">
        <v>15</v>
      </c>
      <c r="H16" s="23" t="s">
        <v>19</v>
      </c>
    </row>
    <row r="17" spans="1:8" ht="13.8" thickBot="1" x14ac:dyDescent="0.3">
      <c r="A17" s="6">
        <f>SUM(B14/100)</f>
        <v>8.1099999999999992E-2</v>
      </c>
      <c r="B17" s="20">
        <f>SUM(A17/B15)</f>
        <v>6.7583333333333323E-3</v>
      </c>
      <c r="C17" s="20">
        <f>SUM(B17+1)</f>
        <v>1.0067583333333334</v>
      </c>
      <c r="D17" s="7">
        <f>POWER(C17,B15)</f>
        <v>1.0841835097292278</v>
      </c>
      <c r="E17" s="7">
        <f>SUM(D17-1)</f>
        <v>8.4183509729227834E-2</v>
      </c>
      <c r="F17" s="7"/>
      <c r="G17" s="7">
        <f>SUM(E17*100)</f>
        <v>8.4183509729227843</v>
      </c>
      <c r="H17" s="1">
        <f>ROUND(G17,4)</f>
        <v>8.4184000000000001</v>
      </c>
    </row>
    <row r="18" spans="1:8" ht="13.8" thickBot="1" x14ac:dyDescent="0.3">
      <c r="A18" s="8"/>
      <c r="B18" s="10"/>
      <c r="C18" s="10"/>
      <c r="D18" s="10"/>
      <c r="E18" s="10"/>
      <c r="F18" s="10"/>
      <c r="G18" s="10"/>
      <c r="H18" s="11"/>
    </row>
    <row r="20" spans="1:8" ht="13.8" thickBot="1" x14ac:dyDescent="0.3"/>
    <row r="21" spans="1:8" ht="13.8" thickBot="1" x14ac:dyDescent="0.3">
      <c r="A21" s="54" t="s">
        <v>20</v>
      </c>
      <c r="B21" s="55"/>
      <c r="C21" s="55"/>
      <c r="D21" s="55"/>
      <c r="E21" s="55"/>
      <c r="F21" s="55"/>
      <c r="G21" s="55"/>
      <c r="H21" s="64"/>
    </row>
    <row r="22" spans="1:8" ht="13.8" thickBot="1" x14ac:dyDescent="0.3">
      <c r="A22" s="57" t="s">
        <v>8</v>
      </c>
      <c r="B22" s="58"/>
      <c r="C22" s="14"/>
      <c r="D22" s="3"/>
      <c r="E22" s="3"/>
      <c r="F22" s="3"/>
      <c r="G22" s="4"/>
      <c r="H22" s="16"/>
    </row>
    <row r="23" spans="1:8" ht="13.8" thickBot="1" x14ac:dyDescent="0.3">
      <c r="A23" s="21" t="s">
        <v>13</v>
      </c>
      <c r="B23" s="2">
        <v>255.46</v>
      </c>
      <c r="C23" s="5"/>
      <c r="D23" s="4"/>
      <c r="E23" s="4"/>
      <c r="F23" s="4"/>
      <c r="G23" s="4"/>
      <c r="H23" s="24"/>
    </row>
    <row r="24" spans="1:8" ht="13.8" thickBot="1" x14ac:dyDescent="0.3">
      <c r="A24" s="15" t="s">
        <v>21</v>
      </c>
      <c r="B24">
        <v>5.49</v>
      </c>
      <c r="C24" s="5"/>
      <c r="D24" s="4"/>
      <c r="E24" s="4"/>
      <c r="F24" s="4"/>
      <c r="G24" s="4"/>
      <c r="H24" s="24"/>
    </row>
    <row r="25" spans="1:8" ht="13.8" thickBot="1" x14ac:dyDescent="0.3">
      <c r="A25" s="15" t="s">
        <v>22</v>
      </c>
      <c r="B25">
        <v>36</v>
      </c>
      <c r="C25" s="5"/>
      <c r="D25" s="4"/>
      <c r="E25" s="4"/>
      <c r="F25" s="4"/>
      <c r="G25" s="4"/>
      <c r="H25" s="24"/>
    </row>
    <row r="26" spans="1:8" ht="13.8" thickBot="1" x14ac:dyDescent="0.3">
      <c r="A26" s="15" t="s">
        <v>25</v>
      </c>
      <c r="B26">
        <v>12</v>
      </c>
      <c r="C26" s="5"/>
      <c r="D26" s="4"/>
      <c r="E26" s="4"/>
      <c r="F26" s="4"/>
      <c r="G26" s="4"/>
      <c r="H26" s="24"/>
    </row>
    <row r="27" spans="1:8" ht="13.8" thickBot="1" x14ac:dyDescent="0.3">
      <c r="A27" s="22" t="s">
        <v>23</v>
      </c>
      <c r="B27" s="9" t="s">
        <v>26</v>
      </c>
      <c r="C27" s="9" t="s">
        <v>3</v>
      </c>
      <c r="D27" s="9" t="s">
        <v>24</v>
      </c>
      <c r="E27" s="9" t="s">
        <v>27</v>
      </c>
      <c r="F27" s="15"/>
      <c r="G27" s="19"/>
      <c r="H27" s="25" t="s">
        <v>28</v>
      </c>
    </row>
    <row r="28" spans="1:8" ht="13.8" thickBot="1" x14ac:dyDescent="0.3">
      <c r="A28" s="6">
        <f>SUM(B24/100)</f>
        <v>5.4900000000000004E-2</v>
      </c>
      <c r="B28" s="20">
        <f>SUM(1+(A28/B26))</f>
        <v>1.004575</v>
      </c>
      <c r="C28" s="20">
        <f>POWER(B28,B25)</f>
        <v>1.1785965826438762</v>
      </c>
      <c r="D28" s="7">
        <f>SUM(A28/B26)</f>
        <v>4.5750000000000001E-3</v>
      </c>
      <c r="E28" s="20">
        <f>SUM(C28-1)</f>
        <v>0.17859658264387623</v>
      </c>
      <c r="F28" s="27">
        <f>SUM(D28/E28)</f>
        <v>2.5616391603206685E-2</v>
      </c>
      <c r="G28" s="7">
        <f>SUM(F28*C28)</f>
        <v>3.0191391603206684E-2</v>
      </c>
      <c r="H28" s="26">
        <f>SUM(B23/G28)</f>
        <v>8461.3522740987901</v>
      </c>
    </row>
    <row r="29" spans="1:8" ht="13.8" thickBot="1" x14ac:dyDescent="0.3">
      <c r="A29" s="8"/>
      <c r="B29" s="10"/>
      <c r="C29" s="10"/>
      <c r="D29" s="10"/>
      <c r="E29" s="10"/>
      <c r="F29" s="10"/>
      <c r="G29" s="10"/>
      <c r="H29" s="11"/>
    </row>
    <row r="30" spans="1:8" ht="13.8" thickBot="1" x14ac:dyDescent="0.3"/>
    <row r="31" spans="1:8" ht="13.8" thickBot="1" x14ac:dyDescent="0.3">
      <c r="A31" s="54" t="s">
        <v>29</v>
      </c>
      <c r="B31" s="55"/>
      <c r="C31" s="55"/>
      <c r="D31" s="55"/>
      <c r="E31" s="55"/>
      <c r="F31" s="55"/>
      <c r="G31" s="55"/>
      <c r="H31" s="64"/>
    </row>
    <row r="32" spans="1:8" ht="13.8" thickBot="1" x14ac:dyDescent="0.3">
      <c r="A32" s="57" t="s">
        <v>8</v>
      </c>
      <c r="B32" s="58"/>
      <c r="C32" s="14"/>
      <c r="D32" s="3"/>
      <c r="E32" s="3"/>
      <c r="F32" s="3"/>
      <c r="G32" s="4"/>
      <c r="H32" s="16"/>
    </row>
    <row r="33" spans="1:9" ht="13.8" thickBot="1" x14ac:dyDescent="0.3">
      <c r="A33" s="21" t="s">
        <v>13</v>
      </c>
      <c r="B33" s="2">
        <v>189</v>
      </c>
      <c r="C33" s="5"/>
      <c r="D33" s="4"/>
      <c r="E33" s="4"/>
      <c r="F33" s="4"/>
      <c r="G33" s="4"/>
      <c r="H33" s="24"/>
    </row>
    <row r="34" spans="1:9" ht="13.8" thickBot="1" x14ac:dyDescent="0.3">
      <c r="A34" s="15" t="s">
        <v>30</v>
      </c>
      <c r="B34" s="2">
        <v>14500</v>
      </c>
      <c r="C34" s="5"/>
      <c r="D34" s="4"/>
      <c r="E34" s="4"/>
      <c r="F34" s="4"/>
      <c r="G34" s="4"/>
      <c r="H34" s="24"/>
    </row>
    <row r="35" spans="1:9" ht="13.8" thickBot="1" x14ac:dyDescent="0.3">
      <c r="A35" s="15" t="s">
        <v>22</v>
      </c>
      <c r="B35">
        <v>96</v>
      </c>
      <c r="C35" s="5"/>
      <c r="D35" s="4"/>
      <c r="E35" s="4"/>
      <c r="F35" s="4"/>
      <c r="G35" s="4"/>
      <c r="H35" s="24"/>
    </row>
    <row r="36" spans="1:9" ht="13.8" thickBot="1" x14ac:dyDescent="0.3">
      <c r="A36" s="15" t="s">
        <v>25</v>
      </c>
      <c r="B36">
        <v>12</v>
      </c>
      <c r="C36" s="5"/>
      <c r="D36" s="4"/>
      <c r="E36" s="4"/>
      <c r="F36" s="4"/>
      <c r="G36" s="4"/>
      <c r="H36" s="24"/>
    </row>
    <row r="37" spans="1:9" ht="13.8" thickBot="1" x14ac:dyDescent="0.3">
      <c r="A37" s="22"/>
      <c r="B37" s="9" t="s">
        <v>34</v>
      </c>
      <c r="C37" s="38"/>
      <c r="D37" s="39"/>
      <c r="E37" s="39"/>
      <c r="F37" s="17"/>
      <c r="G37" s="48" t="s">
        <v>31</v>
      </c>
      <c r="H37" s="66"/>
    </row>
    <row r="38" spans="1:9" ht="13.8" thickBot="1" x14ac:dyDescent="0.3">
      <c r="A38" s="6"/>
      <c r="B38" s="28">
        <f>RATE(B35,B33,-B34,,0)</f>
        <v>4.8165165714286751E-3</v>
      </c>
      <c r="C38" s="20"/>
      <c r="D38" s="7"/>
      <c r="E38" s="59">
        <f>SUM(B38*B36)</f>
        <v>5.7798198857144101E-2</v>
      </c>
      <c r="F38" s="60"/>
      <c r="G38" s="54">
        <f>ROUND(E38,4)*100</f>
        <v>5.7799999999999994</v>
      </c>
      <c r="H38" s="64"/>
    </row>
    <row r="39" spans="1:9" ht="13.8" thickBot="1" x14ac:dyDescent="0.3">
      <c r="A39" s="8"/>
      <c r="B39" s="10"/>
      <c r="C39" s="10"/>
      <c r="D39" s="10"/>
      <c r="E39" s="10"/>
      <c r="F39" s="10"/>
      <c r="G39" s="10"/>
      <c r="H39" s="11"/>
    </row>
    <row r="40" spans="1:9" ht="13.8" thickBot="1" x14ac:dyDescent="0.3">
      <c r="A40" s="29"/>
      <c r="B40" s="29"/>
      <c r="C40" s="29"/>
      <c r="D40" s="29"/>
      <c r="E40" s="29"/>
      <c r="F40" s="29"/>
      <c r="G40" s="48" t="s">
        <v>35</v>
      </c>
      <c r="H40" s="66"/>
      <c r="I40" s="33"/>
    </row>
    <row r="41" spans="1:9" ht="13.8" thickBot="1" x14ac:dyDescent="0.3">
      <c r="A41" s="29"/>
      <c r="B41" s="29"/>
      <c r="C41" s="29"/>
      <c r="D41" s="29"/>
      <c r="E41" s="29"/>
      <c r="F41" s="29"/>
      <c r="G41" s="50">
        <f>SUM(B33*B35)</f>
        <v>18144</v>
      </c>
      <c r="H41" s="65"/>
      <c r="I41" s="33"/>
    </row>
    <row r="42" spans="1:9" ht="13.8" thickBot="1" x14ac:dyDescent="0.3">
      <c r="A42" s="29"/>
      <c r="B42" s="29"/>
      <c r="C42" s="29"/>
      <c r="D42" s="29"/>
      <c r="E42" s="29"/>
      <c r="F42" s="29"/>
      <c r="G42" s="52" t="s">
        <v>36</v>
      </c>
      <c r="H42" s="67"/>
      <c r="I42" s="33"/>
    </row>
    <row r="43" spans="1:9" ht="13.8" thickBot="1" x14ac:dyDescent="0.3">
      <c r="A43" s="29"/>
      <c r="B43" s="29"/>
      <c r="C43" s="29"/>
      <c r="D43" s="29"/>
      <c r="E43" s="29"/>
      <c r="F43" s="29"/>
      <c r="G43" s="50">
        <f>SUM(G41-B34)</f>
        <v>3644</v>
      </c>
      <c r="H43" s="65"/>
      <c r="I43" s="33"/>
    </row>
    <row r="44" spans="1:9" ht="13.8" thickBot="1" x14ac:dyDescent="0.3">
      <c r="A44" s="29"/>
      <c r="B44" s="29"/>
      <c r="C44" s="29"/>
      <c r="D44" s="29"/>
      <c r="E44" s="29"/>
      <c r="F44" s="29"/>
      <c r="G44" s="29"/>
      <c r="H44" s="29"/>
      <c r="I44" s="33"/>
    </row>
    <row r="45" spans="1:9" ht="13.8" thickBot="1" x14ac:dyDescent="0.3">
      <c r="A45" s="54" t="s">
        <v>32</v>
      </c>
      <c r="B45" s="55"/>
      <c r="C45" s="55"/>
      <c r="D45" s="55"/>
      <c r="E45" s="55"/>
      <c r="F45" s="55"/>
      <c r="G45" s="55"/>
      <c r="H45" s="56"/>
      <c r="I45" s="29"/>
    </row>
    <row r="46" spans="1:9" ht="13.8" thickBot="1" x14ac:dyDescent="0.3">
      <c r="A46" s="57" t="s">
        <v>8</v>
      </c>
      <c r="B46" s="58"/>
      <c r="C46" s="14"/>
      <c r="D46" s="3"/>
      <c r="E46" s="3"/>
      <c r="F46" s="3"/>
      <c r="G46" s="18"/>
      <c r="H46" s="36"/>
      <c r="I46" s="29"/>
    </row>
    <row r="47" spans="1:9" ht="13.8" thickBot="1" x14ac:dyDescent="0.3">
      <c r="A47" s="21" t="s">
        <v>4</v>
      </c>
      <c r="B47" s="43">
        <v>6.86</v>
      </c>
      <c r="C47" s="5"/>
      <c r="D47" s="18"/>
      <c r="E47" s="18"/>
      <c r="F47" s="18"/>
      <c r="G47" s="18"/>
      <c r="H47" s="37"/>
      <c r="I47" s="29"/>
    </row>
    <row r="48" spans="1:9" ht="13.8" thickBot="1" x14ac:dyDescent="0.3">
      <c r="A48" s="15" t="s">
        <v>30</v>
      </c>
      <c r="B48" s="35">
        <v>20971.259999999998</v>
      </c>
      <c r="C48" s="5"/>
      <c r="D48" s="18"/>
      <c r="E48" s="18"/>
      <c r="F48" s="18"/>
      <c r="G48" s="18"/>
      <c r="H48" s="37"/>
      <c r="I48" s="29"/>
    </row>
    <row r="49" spans="1:9" ht="13.8" thickBot="1" x14ac:dyDescent="0.3">
      <c r="A49" s="15" t="s">
        <v>22</v>
      </c>
      <c r="B49" s="34">
        <v>36</v>
      </c>
      <c r="C49" s="40" t="s">
        <v>37</v>
      </c>
      <c r="D49" s="41">
        <f>SUM(B49/12)</f>
        <v>3</v>
      </c>
      <c r="E49" s="18"/>
      <c r="F49" s="18"/>
      <c r="G49" s="18"/>
      <c r="H49" s="37"/>
      <c r="I49" s="29"/>
    </row>
    <row r="50" spans="1:9" ht="13.8" thickBot="1" x14ac:dyDescent="0.3">
      <c r="A50" s="15" t="s">
        <v>25</v>
      </c>
      <c r="B50" s="34">
        <v>12</v>
      </c>
      <c r="C50" s="5"/>
      <c r="D50" s="18"/>
      <c r="E50" s="18"/>
      <c r="F50" s="18"/>
      <c r="G50" s="18"/>
      <c r="H50" s="37"/>
      <c r="I50" s="29"/>
    </row>
    <row r="51" spans="1:9" ht="13.8" thickBot="1" x14ac:dyDescent="0.3">
      <c r="A51" s="47" t="s">
        <v>40</v>
      </c>
      <c r="B51" s="9" t="s">
        <v>33</v>
      </c>
      <c r="C51" s="38"/>
      <c r="D51" s="39"/>
      <c r="E51" s="39"/>
      <c r="F51" s="17"/>
      <c r="G51" s="48" t="s">
        <v>33</v>
      </c>
      <c r="H51" s="49"/>
      <c r="I51" s="29"/>
    </row>
    <row r="52" spans="1:9" ht="13.8" thickBot="1" x14ac:dyDescent="0.3">
      <c r="A52" s="6">
        <f>SUM(B47/B50)/100</f>
        <v>5.7166666666666668E-3</v>
      </c>
      <c r="B52" s="20">
        <f>PMT(A52,B49,-B48,,0)</f>
        <v>646.19009649514317</v>
      </c>
      <c r="C52" s="20"/>
      <c r="D52" s="7"/>
      <c r="E52" s="59"/>
      <c r="F52" s="60"/>
      <c r="G52" s="50">
        <f>B52</f>
        <v>646.19009649514317</v>
      </c>
      <c r="H52" s="56"/>
      <c r="I52" s="29"/>
    </row>
    <row r="53" spans="1:9" ht="13.8" thickBot="1" x14ac:dyDescent="0.3">
      <c r="A53" s="30"/>
      <c r="B53" s="31"/>
      <c r="C53" s="31"/>
      <c r="D53" s="31"/>
      <c r="E53" s="31"/>
      <c r="F53" s="32"/>
      <c r="G53" s="48" t="s">
        <v>35</v>
      </c>
      <c r="H53" s="49"/>
      <c r="I53" s="29"/>
    </row>
    <row r="54" spans="1:9" ht="13.8" thickBot="1" x14ac:dyDescent="0.3">
      <c r="A54" s="29"/>
      <c r="B54" s="29"/>
      <c r="C54" s="29"/>
      <c r="D54" s="29"/>
      <c r="E54" s="29"/>
      <c r="F54" s="29"/>
      <c r="G54" s="50">
        <f>SUM(G52*B49)</f>
        <v>23262.843473825153</v>
      </c>
      <c r="H54" s="51"/>
      <c r="I54" s="29"/>
    </row>
    <row r="55" spans="1:9" ht="13.8" thickBot="1" x14ac:dyDescent="0.3">
      <c r="A55" s="29"/>
      <c r="B55" s="29"/>
      <c r="C55" s="29"/>
      <c r="D55" s="29"/>
      <c r="E55" s="29"/>
      <c r="F55" s="29"/>
      <c r="G55" s="52" t="s">
        <v>36</v>
      </c>
      <c r="H55" s="53"/>
      <c r="I55" s="29"/>
    </row>
    <row r="56" spans="1:9" ht="13.8" thickBot="1" x14ac:dyDescent="0.3">
      <c r="A56" s="29"/>
      <c r="B56" s="29"/>
      <c r="C56" s="29"/>
      <c r="D56" s="29"/>
      <c r="E56" s="29"/>
      <c r="F56" s="29"/>
      <c r="G56" s="50">
        <f>SUM(G54-B48)</f>
        <v>2291.5834738251542</v>
      </c>
      <c r="H56" s="51"/>
      <c r="I56" s="29"/>
    </row>
    <row r="57" spans="1:9" x14ac:dyDescent="0.25">
      <c r="A57" s="29"/>
      <c r="B57" s="29"/>
      <c r="C57" s="29"/>
      <c r="D57" s="29"/>
      <c r="E57" s="29"/>
      <c r="F57" s="29"/>
      <c r="G57" s="29"/>
      <c r="H57" s="29"/>
    </row>
    <row r="58" spans="1:9" x14ac:dyDescent="0.25">
      <c r="A58" s="29"/>
      <c r="B58" s="29"/>
      <c r="C58" s="29"/>
      <c r="D58" s="29"/>
      <c r="E58" s="29"/>
      <c r="F58" s="29"/>
      <c r="G58" s="29"/>
      <c r="H58" s="29"/>
    </row>
    <row r="59" spans="1:9" ht="13.8" thickBot="1" x14ac:dyDescent="0.3">
      <c r="A59" s="29"/>
      <c r="B59" s="29"/>
      <c r="C59" s="29"/>
      <c r="D59" s="29"/>
      <c r="E59" s="29"/>
      <c r="F59" s="29"/>
      <c r="G59" s="29"/>
      <c r="H59" s="29"/>
    </row>
    <row r="60" spans="1:9" ht="13.8" thickBot="1" x14ac:dyDescent="0.3">
      <c r="A60" s="54" t="s">
        <v>38</v>
      </c>
      <c r="B60" s="55"/>
      <c r="C60" s="55"/>
      <c r="D60" s="55"/>
      <c r="E60" s="55"/>
      <c r="F60" s="55"/>
      <c r="G60" s="55"/>
      <c r="H60" s="56"/>
    </row>
    <row r="61" spans="1:9" ht="13.8" thickBot="1" x14ac:dyDescent="0.3">
      <c r="A61" s="57" t="s">
        <v>8</v>
      </c>
      <c r="B61" s="58"/>
      <c r="C61" s="14"/>
      <c r="D61" s="3"/>
      <c r="E61" s="3"/>
      <c r="F61" s="3"/>
      <c r="G61" s="18"/>
      <c r="H61" s="36"/>
    </row>
    <row r="62" spans="1:9" ht="13.8" thickBot="1" x14ac:dyDescent="0.3">
      <c r="A62" s="21" t="s">
        <v>4</v>
      </c>
      <c r="B62" s="43">
        <v>7.44</v>
      </c>
      <c r="C62" s="5"/>
      <c r="D62" s="18"/>
      <c r="E62" s="18"/>
      <c r="F62" s="18"/>
      <c r="G62" s="18"/>
      <c r="H62" s="37"/>
    </row>
    <row r="63" spans="1:9" ht="13.8" thickBot="1" x14ac:dyDescent="0.3">
      <c r="A63" s="44" t="s">
        <v>39</v>
      </c>
      <c r="B63" s="35">
        <v>2655.9</v>
      </c>
      <c r="C63" s="5"/>
      <c r="D63" s="18"/>
      <c r="E63" s="18"/>
      <c r="F63" s="18"/>
      <c r="G63" s="18"/>
      <c r="H63" s="37"/>
    </row>
    <row r="64" spans="1:9" ht="13.8" thickBot="1" x14ac:dyDescent="0.3">
      <c r="A64" s="15" t="s">
        <v>22</v>
      </c>
      <c r="B64" s="34">
        <v>36</v>
      </c>
      <c r="C64" s="40" t="s">
        <v>37</v>
      </c>
      <c r="D64" s="41">
        <f>SUM(B64/12)</f>
        <v>3</v>
      </c>
      <c r="E64" s="18"/>
      <c r="F64" s="18"/>
      <c r="G64" s="18"/>
      <c r="H64" s="37"/>
    </row>
    <row r="65" spans="1:11" ht="13.8" thickBot="1" x14ac:dyDescent="0.3">
      <c r="A65" s="15" t="s">
        <v>25</v>
      </c>
      <c r="B65" s="34">
        <v>12</v>
      </c>
      <c r="C65" s="5"/>
      <c r="D65" s="18"/>
      <c r="E65" s="18"/>
      <c r="F65" s="18"/>
      <c r="G65" s="18"/>
      <c r="H65" s="37"/>
    </row>
    <row r="66" spans="1:11" ht="13.8" thickBot="1" x14ac:dyDescent="0.3">
      <c r="A66" s="42"/>
      <c r="B66" s="45" t="s">
        <v>28</v>
      </c>
      <c r="C66" s="38"/>
      <c r="D66" s="39"/>
      <c r="E66" s="39"/>
      <c r="F66" s="17"/>
      <c r="G66" s="48" t="s">
        <v>28</v>
      </c>
      <c r="H66" s="49"/>
      <c r="K66" s="46"/>
    </row>
    <row r="67" spans="1:11" ht="13.8" thickBot="1" x14ac:dyDescent="0.3">
      <c r="A67" s="6"/>
      <c r="B67" s="20">
        <f>(B63*1200)/((B62/100)*(B64/12))</f>
        <v>14279032.258064516</v>
      </c>
      <c r="C67" s="20"/>
      <c r="D67" s="7"/>
      <c r="E67" s="59"/>
      <c r="F67" s="60"/>
      <c r="G67" s="50">
        <f>B67</f>
        <v>14279032.258064516</v>
      </c>
      <c r="H67" s="56"/>
    </row>
    <row r="68" spans="1:11" ht="13.8" thickBot="1" x14ac:dyDescent="0.3">
      <c r="A68" s="30"/>
      <c r="B68" s="31"/>
      <c r="C68" s="31"/>
      <c r="D68" s="31"/>
      <c r="E68" s="31"/>
      <c r="F68" s="32"/>
      <c r="G68" s="48" t="s">
        <v>35</v>
      </c>
      <c r="H68" s="49"/>
    </row>
    <row r="69" spans="1:11" ht="13.8" thickBot="1" x14ac:dyDescent="0.3">
      <c r="A69" s="29"/>
      <c r="B69" s="29"/>
      <c r="C69" s="29"/>
      <c r="D69" s="29"/>
      <c r="E69" s="29"/>
      <c r="F69" s="29"/>
      <c r="G69" s="50">
        <f>SUM(G67*B64)</f>
        <v>514045161.29032254</v>
      </c>
      <c r="H69" s="51"/>
      <c r="J69" s="2"/>
    </row>
    <row r="70" spans="1:11" ht="13.8" thickBot="1" x14ac:dyDescent="0.3">
      <c r="A70" s="29"/>
      <c r="B70" s="29"/>
      <c r="C70" s="29"/>
      <c r="D70" s="29"/>
      <c r="E70" s="29"/>
      <c r="F70" s="29"/>
      <c r="G70" s="52" t="s">
        <v>36</v>
      </c>
      <c r="H70" s="53"/>
    </row>
    <row r="71" spans="1:11" ht="13.8" thickBot="1" x14ac:dyDescent="0.3">
      <c r="A71" s="29"/>
      <c r="B71" s="29"/>
      <c r="C71" s="29"/>
      <c r="D71" s="29"/>
      <c r="E71" s="29"/>
      <c r="F71" s="29"/>
      <c r="G71" s="50">
        <f>SUM(G69-B63)</f>
        <v>514042505.39032257</v>
      </c>
      <c r="H71" s="51"/>
    </row>
    <row r="72" spans="1:11" x14ac:dyDescent="0.25">
      <c r="A72" s="29"/>
      <c r="B72" s="29"/>
      <c r="C72" s="29"/>
      <c r="D72" s="29"/>
      <c r="E72" s="29"/>
      <c r="F72" s="29"/>
      <c r="G72" s="29"/>
      <c r="H72" s="29"/>
    </row>
    <row r="73" spans="1:11" x14ac:dyDescent="0.25">
      <c r="A73" s="29"/>
      <c r="B73" s="29"/>
      <c r="C73" s="29"/>
      <c r="D73" s="29"/>
      <c r="E73" s="29"/>
      <c r="F73" s="29"/>
      <c r="G73" s="29"/>
      <c r="H73" s="29"/>
    </row>
  </sheetData>
  <mergeCells count="34">
    <mergeCell ref="G37:H37"/>
    <mergeCell ref="G38:H38"/>
    <mergeCell ref="E38:F38"/>
    <mergeCell ref="G71:H71"/>
    <mergeCell ref="E67:F67"/>
    <mergeCell ref="G67:H67"/>
    <mergeCell ref="A2:H2"/>
    <mergeCell ref="A12:H12"/>
    <mergeCell ref="A13:B13"/>
    <mergeCell ref="A4:B4"/>
    <mergeCell ref="A3:H3"/>
    <mergeCell ref="G43:H43"/>
    <mergeCell ref="A21:H21"/>
    <mergeCell ref="G40:H40"/>
    <mergeCell ref="G41:H41"/>
    <mergeCell ref="G42:H42"/>
    <mergeCell ref="A22:B22"/>
    <mergeCell ref="A31:H31"/>
    <mergeCell ref="A32:B32"/>
    <mergeCell ref="G68:H68"/>
    <mergeCell ref="G69:H69"/>
    <mergeCell ref="G70:H70"/>
    <mergeCell ref="A45:H45"/>
    <mergeCell ref="A46:B46"/>
    <mergeCell ref="G51:H51"/>
    <mergeCell ref="E52:F52"/>
    <mergeCell ref="G52:H52"/>
    <mergeCell ref="G54:H54"/>
    <mergeCell ref="G53:H53"/>
    <mergeCell ref="G55:H55"/>
    <mergeCell ref="G56:H56"/>
    <mergeCell ref="A60:H60"/>
    <mergeCell ref="A61:B61"/>
    <mergeCell ref="G66:H6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processing data system 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tombesi</dc:creator>
  <cp:lastModifiedBy>stefano</cp:lastModifiedBy>
  <dcterms:created xsi:type="dcterms:W3CDTF">2011-02-01T16:54:46Z</dcterms:created>
  <dcterms:modified xsi:type="dcterms:W3CDTF">2019-06-12T08:51:52Z</dcterms:modified>
</cp:coreProperties>
</file>